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325"/>
  <workbookPr/>
  <mc:AlternateContent xmlns:mc="http://schemas.openxmlformats.org/markup-compatibility/2006">
    <mc:Choice Requires="x15">
      <x15ac:absPath xmlns:x15ac="http://schemas.microsoft.com/office/spreadsheetml/2010/11/ac" url="\\Finsrv-2008\совместные файлы\Аналитика\по 2023 году\Исполнение бюджета\01.02.2023\"/>
    </mc:Choice>
  </mc:AlternateContent>
  <xr:revisionPtr revIDLastSave="0" documentId="13_ncr:1_{A8BBD107-BA3A-49D5-BE5A-ECEA5CCA38B2}" xr6:coauthVersionLast="45" xr6:coauthVersionMax="45" xr10:uidLastSave="{00000000-0000-0000-0000-000000000000}"/>
  <bookViews>
    <workbookView xWindow="11070" yWindow="300" windowWidth="11565" windowHeight="12420" xr2:uid="{00000000-000D-0000-FFFF-FFFF00000000}"/>
  </bookViews>
  <sheets>
    <sheet name="Лист1" sheetId="1" r:id="rId1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80" i="1" l="1"/>
  <c r="B63" i="1" l="1"/>
  <c r="C63" i="1"/>
  <c r="F20" i="1" l="1"/>
  <c r="E19" i="1"/>
  <c r="F19" i="1" s="1"/>
  <c r="C19" i="1"/>
  <c r="D19" i="1" s="1"/>
  <c r="B19" i="1"/>
  <c r="D74" i="1" l="1"/>
  <c r="B49" i="1"/>
  <c r="C49" i="1"/>
  <c r="D50" i="1"/>
  <c r="D51" i="1"/>
  <c r="D52" i="1"/>
  <c r="D53" i="1"/>
  <c r="D54" i="1"/>
  <c r="D49" i="1" l="1"/>
  <c r="F35" i="1"/>
  <c r="F36" i="1"/>
  <c r="F37" i="1"/>
  <c r="F38" i="1"/>
  <c r="F39" i="1"/>
  <c r="F40" i="1"/>
  <c r="F41" i="1"/>
  <c r="F42" i="1"/>
  <c r="F43" i="1"/>
  <c r="F44" i="1"/>
  <c r="F46" i="1"/>
  <c r="F47" i="1"/>
  <c r="F48" i="1"/>
  <c r="F50" i="1"/>
  <c r="F51" i="1"/>
  <c r="F52" i="1"/>
  <c r="F53" i="1"/>
  <c r="F54" i="1"/>
  <c r="F56" i="1"/>
  <c r="F57" i="1"/>
  <c r="F58" i="1"/>
  <c r="F59" i="1"/>
  <c r="F60" i="1"/>
  <c r="F62" i="1"/>
  <c r="F64" i="1"/>
  <c r="F65" i="1"/>
  <c r="F66" i="1"/>
  <c r="F67" i="1"/>
  <c r="F68" i="1"/>
  <c r="F69" i="1"/>
  <c r="F71" i="1"/>
  <c r="F72" i="1"/>
  <c r="F74" i="1"/>
  <c r="F76" i="1"/>
  <c r="F77" i="1"/>
  <c r="F78" i="1"/>
  <c r="F79" i="1"/>
  <c r="F81" i="1"/>
  <c r="F82" i="1"/>
  <c r="F83" i="1"/>
  <c r="F85" i="1"/>
  <c r="F86" i="1"/>
  <c r="F87" i="1"/>
  <c r="F89" i="1"/>
  <c r="B34" i="1" l="1"/>
  <c r="C34" i="1"/>
  <c r="B61" i="1" l="1"/>
  <c r="B73" i="1" l="1"/>
  <c r="B55" i="1"/>
  <c r="D21" i="1" l="1"/>
  <c r="D23" i="1"/>
  <c r="D22" i="1"/>
  <c r="D18" i="1"/>
  <c r="D17" i="1"/>
  <c r="D16" i="1"/>
  <c r="D15" i="1"/>
  <c r="D14" i="1"/>
  <c r="D13" i="1"/>
  <c r="D12" i="1"/>
  <c r="D11" i="1"/>
  <c r="D10" i="1"/>
  <c r="D9" i="1"/>
  <c r="D8" i="1"/>
  <c r="D7" i="1"/>
  <c r="D6" i="1"/>
  <c r="D5" i="1"/>
  <c r="F25" i="1"/>
  <c r="F24" i="1"/>
  <c r="F21" i="1"/>
  <c r="F23" i="1"/>
  <c r="F22" i="1"/>
  <c r="F18" i="1"/>
  <c r="F17" i="1"/>
  <c r="F16" i="1"/>
  <c r="F15" i="1"/>
  <c r="F14" i="1"/>
  <c r="F13" i="1"/>
  <c r="F12" i="1"/>
  <c r="F11" i="1"/>
  <c r="F10" i="1"/>
  <c r="F9" i="1"/>
  <c r="F8" i="1"/>
  <c r="F7" i="1"/>
  <c r="F6" i="1"/>
  <c r="F5" i="1"/>
  <c r="E4" i="1"/>
  <c r="E26" i="1" l="1"/>
  <c r="E61" i="1" l="1"/>
  <c r="E45" i="1"/>
  <c r="E88" i="1" l="1"/>
  <c r="E84" i="1"/>
  <c r="E80" i="1"/>
  <c r="E73" i="1"/>
  <c r="E75" i="1"/>
  <c r="E70" i="1"/>
  <c r="E63" i="1"/>
  <c r="E55" i="1"/>
  <c r="E49" i="1"/>
  <c r="F49" i="1" s="1"/>
  <c r="E34" i="1"/>
  <c r="C88" i="1"/>
  <c r="B88" i="1"/>
  <c r="C84" i="1"/>
  <c r="B84" i="1"/>
  <c r="C80" i="1"/>
  <c r="C75" i="1"/>
  <c r="B75" i="1"/>
  <c r="D78" i="1"/>
  <c r="D81" i="1"/>
  <c r="D82" i="1"/>
  <c r="C73" i="1"/>
  <c r="C70" i="1"/>
  <c r="B70" i="1"/>
  <c r="C61" i="1"/>
  <c r="F61" i="1" s="1"/>
  <c r="C55" i="1"/>
  <c r="C45" i="1"/>
  <c r="F45" i="1" s="1"/>
  <c r="B45" i="1"/>
  <c r="F75" i="1" l="1"/>
  <c r="F73" i="1"/>
  <c r="D73" i="1"/>
  <c r="F55" i="1"/>
  <c r="F80" i="1"/>
  <c r="F63" i="1"/>
  <c r="F88" i="1"/>
  <c r="F70" i="1"/>
  <c r="E90" i="1"/>
  <c r="F84" i="1"/>
  <c r="D80" i="1"/>
  <c r="F90" i="1" l="1"/>
  <c r="B4" i="1"/>
  <c r="C4" i="1"/>
  <c r="D4" i="1" l="1"/>
  <c r="C26" i="1"/>
  <c r="B90" i="1"/>
  <c r="D46" i="1"/>
  <c r="F34" i="1"/>
  <c r="F26" i="1" l="1"/>
  <c r="F4" i="1"/>
  <c r="D89" i="1" l="1"/>
  <c r="D88" i="1"/>
  <c r="D87" i="1"/>
  <c r="D85" i="1"/>
  <c r="D84" i="1"/>
  <c r="D83" i="1"/>
  <c r="D77" i="1"/>
  <c r="D76" i="1"/>
  <c r="D75" i="1"/>
  <c r="D72" i="1"/>
  <c r="D71" i="1"/>
  <c r="D70" i="1"/>
  <c r="D69" i="1"/>
  <c r="D68" i="1"/>
  <c r="D67" i="1"/>
  <c r="D66" i="1"/>
  <c r="D65" i="1"/>
  <c r="D64" i="1"/>
  <c r="D63" i="1"/>
  <c r="D62" i="1"/>
  <c r="D61" i="1"/>
  <c r="D60" i="1"/>
  <c r="D58" i="1"/>
  <c r="D57" i="1"/>
  <c r="D56" i="1"/>
  <c r="D55" i="1"/>
  <c r="D48" i="1"/>
  <c r="D47" i="1"/>
  <c r="D45" i="1"/>
  <c r="D41" i="1"/>
  <c r="D40" i="1"/>
  <c r="D38" i="1"/>
  <c r="D37" i="1"/>
  <c r="D36" i="1"/>
  <c r="D35" i="1"/>
  <c r="D34" i="1"/>
  <c r="D90" i="1" l="1"/>
  <c r="B26" i="1"/>
  <c r="D26" i="1" s="1"/>
</calcChain>
</file>

<file path=xl/sharedStrings.xml><?xml version="1.0" encoding="utf-8"?>
<sst xmlns="http://schemas.openxmlformats.org/spreadsheetml/2006/main" count="93" uniqueCount="88">
  <si>
    <t>% исполнения</t>
  </si>
  <si>
    <t>ИТОГО</t>
  </si>
  <si>
    <t>Налоги на товары (работы, услуги), реализуемые на территории РФ</t>
  </si>
  <si>
    <t>Налоги на совокупный доход</t>
  </si>
  <si>
    <t>Налоги на имущество</t>
  </si>
  <si>
    <t>Государственная пошлина, сборы</t>
  </si>
  <si>
    <t>Доходы от использования имущества, находящегося в государственной и муниципальной собственности</t>
  </si>
  <si>
    <t>Плата за негативное воздействие на окружающую среду</t>
  </si>
  <si>
    <t>Прочие доходы местных бюджетов от оказания платных услуг и компенсации затрат государства</t>
  </si>
  <si>
    <t>Доходы от продажи земельных участков, находящихся в государственной и муниципальной собственности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</si>
  <si>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</t>
  </si>
  <si>
    <t>Прочие поступления от денежных взысканий (штрафов) и иных сумм в возмещение ущерба, зачисляемые в бюджеты городских округов</t>
  </si>
  <si>
    <t>Прочие неналоговые доходы местных бюджетов</t>
  </si>
  <si>
    <t>2.Безвозмездные поступления</t>
  </si>
  <si>
    <t>Дотации бюджетам городских округов на выравнивание уровня бюджетной обеспеченности</t>
  </si>
  <si>
    <t>Субвенции от других бюджетов бюджетной системы Российской Федерации</t>
  </si>
  <si>
    <t>Иные межбюджетные трансферты</t>
  </si>
  <si>
    <t xml:space="preserve">Субсидии от  других бюджетов бюджетной системы Российской Федерации  </t>
  </si>
  <si>
    <t xml:space="preserve">Возврат остатков субсидий и субвенций </t>
  </si>
  <si>
    <t>Возврат остатков субсидий и субвенций в Минфин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</si>
  <si>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</si>
  <si>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</si>
  <si>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</si>
  <si>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</si>
  <si>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</si>
  <si>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Резервные фонды</t>
  </si>
  <si>
    <t>Другие общегосударственные вопросы</t>
  </si>
  <si>
    <t>Национальная оборона</t>
  </si>
  <si>
    <t>Мобилизационная и вневойсковая подготовка</t>
  </si>
  <si>
    <t>Мобилизационная подготовка экономики</t>
  </si>
  <si>
    <t>Национальная безопасность и правоохранительная деятельность</t>
  </si>
  <si>
    <t>Другие вопросы в области национальной безопасности и правоохранительной деятельности</t>
  </si>
  <si>
    <t>Национальная экономика</t>
  </si>
  <si>
    <t>Сельское хозяйство и рыболовство</t>
  </si>
  <si>
    <t>Транспорт</t>
  </si>
  <si>
    <t>Дорожное хозяйство (дорожные фонды)</t>
  </si>
  <si>
    <t>Связь и информатика</t>
  </si>
  <si>
    <t>Другие вопросы в области национальной экономики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</si>
  <si>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</si>
  <si>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</si>
  <si>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</si>
  <si>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</si>
  <si>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Прикладные научные исследования в области жилищно- коммунального хозяйства</t>
  </si>
  <si>
    <t>Другие вопросы в области жилищно-коммунального хозяйства</t>
  </si>
  <si>
    <t>Охрана окружающей среды</t>
  </si>
  <si>
    <t>Другие вопросы в области охраны окружающей среды</t>
  </si>
  <si>
    <t>Образование</t>
  </si>
  <si>
    <t>Дошкольное образование</t>
  </si>
  <si>
    <t>Общее образование</t>
  </si>
  <si>
    <t>Дополнительное образование детей</t>
  </si>
  <si>
    <t>Профессиональная подготовка, переподготовка и повышение квалификации</t>
  </si>
  <si>
    <t xml:space="preserve">Молодежная политика </t>
  </si>
  <si>
    <t>Другие вопросы в области образования</t>
  </si>
  <si>
    <t>Культура и кинематография</t>
  </si>
  <si>
    <t>Культура</t>
  </si>
  <si>
    <t>Другие вопросы в области культуры, кинематографии</t>
  </si>
  <si>
    <t>Здравоохранение</t>
  </si>
  <si>
    <t>Другие вопросы в области здравоохранения</t>
  </si>
  <si>
    <t>Социальная политика</t>
  </si>
  <si>
    <t>Пенсионное обеспечение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</si>
  <si>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</si>
  <si>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</si>
  <si>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</si>
  <si>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Физическая культура</t>
  </si>
  <si>
    <t>Массовый спорт</t>
  </si>
  <si>
    <t>Спорт высших достижений</t>
  </si>
  <si>
    <t>Средства массовой информации</t>
  </si>
  <si>
    <t>Телевидение и радиовещание</t>
  </si>
  <si>
    <t>Периодическая печать и издательства</t>
  </si>
  <si>
    <t>Обслуживание муниципального долга</t>
  </si>
  <si>
    <t>Обслуживание государственного внутреннего и муниципального долга</t>
  </si>
  <si>
    <t>Социальное обеспечение населения</t>
  </si>
  <si>
    <t>Другие вопросы в области средств массовой информации</t>
  </si>
  <si>
    <t>Гражданская оборона</t>
  </si>
  <si>
    <t>Защита населения и территории от чрезвычайных ситуаций природного и техногенного характера, пожарная безопасность</t>
  </si>
  <si>
    <t>2. Расходы</t>
  </si>
  <si>
    <t>Доходы от приватизации имущества,находящегося в собственности городских округов, в части приватизации нефинансовых активов имущества казны</t>
  </si>
  <si>
    <t>Доходы от продажи квартир , находящихся  в  собственности городских округов</t>
  </si>
  <si>
    <t>Налоги на прибыль,доходы</t>
  </si>
  <si>
    <t xml:space="preserve">Обеспечение проведения выборов и референдумов
</t>
  </si>
  <si>
    <t>1.Доходы</t>
  </si>
  <si>
    <t>План на 2023 г.</t>
  </si>
  <si>
    <t>Фактически  исполнено на 01.02.2023 г.</t>
  </si>
  <si>
    <t xml:space="preserve">Фактически  исполнено на 01.02.2022 г. </t>
  </si>
  <si>
    <t>Отклонение 2023 от 2022</t>
  </si>
  <si>
    <t xml:space="preserve">                       Исполнение бюджета Орехово-Зуевского городского округа по доходам за 2023 г.  (тыс.руб.)</t>
  </si>
  <si>
    <t>Фактически  исполнено на 01.02.2022г.</t>
  </si>
  <si>
    <t xml:space="preserve">                       Исполнение бюджета Орехово-Зуевского городского округа по расходам за 2023 г. (тыс.руб.)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</si>
</sst>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7" x14ac:knownFonts="1">
    <font>
      <sz val="11"/>
      <color theme="1"/>
      <name val="Calibri"/>
      <family val="2"/>
      <charset val="204"/>
      <scheme val="minor"/>
    </font>
    <font>
      <sz val="16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sz val="8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2" fillId="2" borderId="0" xfId="0" applyFont="1" applyFill="1"/>
    <xf numFmtId="0" fontId="4" fillId="2" borderId="0" xfId="0" applyFont="1" applyFill="1"/>
    <xf numFmtId="4" fontId="2" fillId="2" borderId="0" xfId="0" applyNumberFormat="1" applyFont="1" applyFill="1"/>
    <xf numFmtId="0" fontId="2" fillId="2" borderId="0" xfId="0" applyFont="1" applyFill="1" applyAlignment="1">
      <alignment wrapText="1"/>
    </xf>
    <xf numFmtId="0" fontId="4" fillId="2" borderId="0" xfId="0" applyFont="1" applyFill="1" applyBorder="1" applyAlignment="1">
      <alignment horizontal="left" vertical="center" wrapText="1"/>
    </xf>
    <xf numFmtId="164" fontId="4" fillId="2" borderId="0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left" vertical="center" wrapText="1"/>
    </xf>
    <xf numFmtId="0" fontId="2" fillId="0" borderId="9" xfId="0" applyFont="1" applyFill="1" applyBorder="1" applyAlignment="1">
      <alignment horizontal="left" vertical="center" wrapText="1"/>
    </xf>
    <xf numFmtId="0" fontId="4" fillId="0" borderId="11" xfId="0" applyFont="1" applyFill="1" applyBorder="1" applyAlignment="1">
      <alignment horizontal="left" vertical="center" wrapText="1"/>
    </xf>
    <xf numFmtId="164" fontId="4" fillId="0" borderId="12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164" fontId="4" fillId="0" borderId="0" xfId="0" applyNumberFormat="1" applyFont="1" applyFill="1" applyBorder="1" applyAlignment="1">
      <alignment horizontal="center" vertical="center" wrapText="1"/>
    </xf>
    <xf numFmtId="164" fontId="4" fillId="0" borderId="10" xfId="0" applyNumberFormat="1" applyFont="1" applyFill="1" applyBorder="1" applyAlignment="1">
      <alignment horizontal="center" vertical="center" wrapText="1"/>
    </xf>
    <xf numFmtId="164" fontId="4" fillId="0" borderId="13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164" fontId="3" fillId="0" borderId="2" xfId="0" applyNumberFormat="1" applyFont="1" applyFill="1" applyBorder="1" applyAlignment="1">
      <alignment horizontal="center" vertical="center" wrapText="1"/>
    </xf>
    <xf numFmtId="164" fontId="3" fillId="0" borderId="3" xfId="0" applyNumberFormat="1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left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left" vertical="center" wrapText="1"/>
    </xf>
    <xf numFmtId="164" fontId="4" fillId="2" borderId="1" xfId="0" applyNumberFormat="1" applyFont="1" applyFill="1" applyBorder="1" applyAlignment="1">
      <alignment horizontal="center" vertical="center" wrapText="1"/>
    </xf>
    <xf numFmtId="4" fontId="4" fillId="2" borderId="1" xfId="0" applyNumberFormat="1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left" vertical="top" wrapText="1"/>
    </xf>
    <xf numFmtId="164" fontId="5" fillId="2" borderId="12" xfId="0" applyNumberFormat="1" applyFont="1" applyFill="1" applyBorder="1" applyAlignment="1">
      <alignment horizontal="center" vertical="center" wrapText="1"/>
    </xf>
    <xf numFmtId="4" fontId="4" fillId="2" borderId="10" xfId="0" applyNumberFormat="1" applyFont="1" applyFill="1" applyBorder="1" applyAlignment="1">
      <alignment horizontal="center" vertical="center" wrapText="1"/>
    </xf>
    <xf numFmtId="164" fontId="4" fillId="2" borderId="10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2" fillId="2" borderId="5" xfId="0" applyFont="1" applyFill="1" applyBorder="1" applyAlignment="1">
      <alignment horizontal="left" vertical="center" wrapText="1"/>
    </xf>
    <xf numFmtId="164" fontId="3" fillId="2" borderId="2" xfId="0" applyNumberFormat="1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left" vertical="center" wrapText="1"/>
    </xf>
    <xf numFmtId="164" fontId="3" fillId="2" borderId="3" xfId="0" applyNumberFormat="1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left" vertical="center" wrapText="1"/>
    </xf>
    <xf numFmtId="164" fontId="4" fillId="2" borderId="13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90"/>
  <sheetViews>
    <sheetView tabSelected="1" topLeftCell="A26" zoomScale="91" zoomScaleNormal="91" workbookViewId="0">
      <selection activeCell="D90" sqref="D90"/>
    </sheetView>
  </sheetViews>
  <sheetFormatPr defaultColWidth="9.140625" defaultRowHeight="15.75" x14ac:dyDescent="0.25"/>
  <cols>
    <col min="1" max="1" width="53.140625" style="4" customWidth="1"/>
    <col min="2" max="2" width="20.28515625" style="4" customWidth="1"/>
    <col min="3" max="3" width="21.28515625" style="4" customWidth="1"/>
    <col min="4" max="4" width="14.7109375" style="4" customWidth="1"/>
    <col min="5" max="5" width="19.85546875" style="4" customWidth="1"/>
    <col min="6" max="6" width="18.85546875" style="4" customWidth="1"/>
    <col min="7" max="7" width="9.140625" style="1"/>
    <col min="8" max="8" width="11.28515625" style="1" bestFit="1" customWidth="1"/>
    <col min="9" max="16384" width="9.140625" style="1"/>
  </cols>
  <sheetData>
    <row r="1" spans="1:8" ht="21" customHeight="1" thickBot="1" x14ac:dyDescent="0.35">
      <c r="A1" s="17" t="s">
        <v>85</v>
      </c>
      <c r="B1" s="17"/>
      <c r="C1" s="17"/>
      <c r="D1" s="17"/>
      <c r="E1" s="17"/>
      <c r="F1" s="17"/>
    </row>
    <row r="2" spans="1:8" ht="30" customHeight="1" x14ac:dyDescent="0.25">
      <c r="A2" s="18"/>
      <c r="B2" s="20" t="s">
        <v>81</v>
      </c>
      <c r="C2" s="22" t="s">
        <v>82</v>
      </c>
      <c r="D2" s="20" t="s">
        <v>0</v>
      </c>
      <c r="E2" s="24" t="s">
        <v>83</v>
      </c>
      <c r="F2" s="26" t="s">
        <v>84</v>
      </c>
    </row>
    <row r="3" spans="1:8" ht="30" customHeight="1" x14ac:dyDescent="0.25">
      <c r="A3" s="19"/>
      <c r="B3" s="21"/>
      <c r="C3" s="23"/>
      <c r="D3" s="21"/>
      <c r="E3" s="25"/>
      <c r="F3" s="27"/>
    </row>
    <row r="4" spans="1:8" s="2" customFormat="1" x14ac:dyDescent="0.25">
      <c r="A4" s="9" t="s">
        <v>80</v>
      </c>
      <c r="B4" s="8">
        <f>SUM(B5:B18)</f>
        <v>5937778.0999999996</v>
      </c>
      <c r="C4" s="8">
        <f>SUM(C5:C18)</f>
        <v>175794.00000000003</v>
      </c>
      <c r="D4" s="8">
        <f>C4/B4*100</f>
        <v>2.9606023842487486</v>
      </c>
      <c r="E4" s="8">
        <f>SUM(E5:E18)</f>
        <v>262063.8</v>
      </c>
      <c r="F4" s="15">
        <f>C4-E4</f>
        <v>-86269.799999999959</v>
      </c>
    </row>
    <row r="5" spans="1:8" x14ac:dyDescent="0.25">
      <c r="A5" s="10" t="s">
        <v>78</v>
      </c>
      <c r="B5" s="7">
        <v>4426450.5</v>
      </c>
      <c r="C5" s="7">
        <v>116634.2</v>
      </c>
      <c r="D5" s="8">
        <f t="shared" ref="D5:D26" si="0">C5/B5*100</f>
        <v>2.6349374063936781</v>
      </c>
      <c r="E5" s="7">
        <v>201668.6</v>
      </c>
      <c r="F5" s="15">
        <f t="shared" ref="F5:F26" si="1">C5-E5</f>
        <v>-85034.400000000009</v>
      </c>
      <c r="H5" s="3"/>
    </row>
    <row r="6" spans="1:8" ht="31.5" x14ac:dyDescent="0.25">
      <c r="A6" s="10" t="s">
        <v>2</v>
      </c>
      <c r="B6" s="7">
        <v>84130</v>
      </c>
      <c r="C6" s="7">
        <v>3185.4</v>
      </c>
      <c r="D6" s="8">
        <f t="shared" si="0"/>
        <v>3.7862831332461671</v>
      </c>
      <c r="E6" s="7">
        <v>7072.8</v>
      </c>
      <c r="F6" s="15">
        <f t="shared" si="1"/>
        <v>-3887.4</v>
      </c>
    </row>
    <row r="7" spans="1:8" x14ac:dyDescent="0.25">
      <c r="A7" s="10" t="s">
        <v>3</v>
      </c>
      <c r="B7" s="7">
        <v>684200</v>
      </c>
      <c r="C7" s="7">
        <v>2074.5</v>
      </c>
      <c r="D7" s="8">
        <f t="shared" si="0"/>
        <v>0.30320081847413033</v>
      </c>
      <c r="E7" s="7">
        <v>24576.400000000001</v>
      </c>
      <c r="F7" s="15">
        <f t="shared" si="1"/>
        <v>-22501.9</v>
      </c>
    </row>
    <row r="8" spans="1:8" x14ac:dyDescent="0.25">
      <c r="A8" s="10" t="s">
        <v>4</v>
      </c>
      <c r="B8" s="7">
        <v>394949</v>
      </c>
      <c r="C8" s="7">
        <v>0</v>
      </c>
      <c r="D8" s="8">
        <f t="shared" si="0"/>
        <v>0</v>
      </c>
      <c r="E8" s="7">
        <v>11413</v>
      </c>
      <c r="F8" s="15">
        <f t="shared" si="1"/>
        <v>-11413</v>
      </c>
    </row>
    <row r="9" spans="1:8" x14ac:dyDescent="0.25">
      <c r="A9" s="10" t="s">
        <v>5</v>
      </c>
      <c r="B9" s="7">
        <v>39090</v>
      </c>
      <c r="C9" s="7">
        <v>1976.8</v>
      </c>
      <c r="D9" s="8">
        <f t="shared" si="0"/>
        <v>5.0570478383218216</v>
      </c>
      <c r="E9" s="7">
        <v>2499.8000000000002</v>
      </c>
      <c r="F9" s="15">
        <f t="shared" si="1"/>
        <v>-523.00000000000023</v>
      </c>
    </row>
    <row r="10" spans="1:8" ht="47.25" x14ac:dyDescent="0.25">
      <c r="A10" s="10" t="s">
        <v>6</v>
      </c>
      <c r="B10" s="7">
        <v>217228.5</v>
      </c>
      <c r="C10" s="7">
        <v>14713.2</v>
      </c>
      <c r="D10" s="8">
        <f t="shared" si="0"/>
        <v>6.7731444078470373</v>
      </c>
      <c r="E10" s="7">
        <v>9440.4</v>
      </c>
      <c r="F10" s="15">
        <f t="shared" si="1"/>
        <v>5272.8000000000011</v>
      </c>
    </row>
    <row r="11" spans="1:8" ht="31.5" x14ac:dyDescent="0.25">
      <c r="A11" s="10" t="s">
        <v>7</v>
      </c>
      <c r="B11" s="7">
        <v>4800</v>
      </c>
      <c r="C11" s="7">
        <v>2081</v>
      </c>
      <c r="D11" s="8">
        <f t="shared" si="0"/>
        <v>43.354166666666664</v>
      </c>
      <c r="E11" s="7">
        <v>41.2</v>
      </c>
      <c r="F11" s="15">
        <f t="shared" si="1"/>
        <v>2039.8</v>
      </c>
    </row>
    <row r="12" spans="1:8" ht="31.5" x14ac:dyDescent="0.25">
      <c r="A12" s="10" t="s">
        <v>8</v>
      </c>
      <c r="B12" s="7">
        <v>4551</v>
      </c>
      <c r="C12" s="7">
        <v>23.1</v>
      </c>
      <c r="D12" s="8">
        <f t="shared" si="0"/>
        <v>0.50758075148319048</v>
      </c>
      <c r="E12" s="7">
        <v>175.9</v>
      </c>
      <c r="F12" s="15">
        <f t="shared" si="1"/>
        <v>-152.80000000000001</v>
      </c>
    </row>
    <row r="13" spans="1:8" ht="31.5" x14ac:dyDescent="0.25">
      <c r="A13" s="10" t="s">
        <v>77</v>
      </c>
      <c r="B13" s="7">
        <v>1575</v>
      </c>
      <c r="C13" s="7">
        <v>0</v>
      </c>
      <c r="D13" s="8">
        <f t="shared" si="0"/>
        <v>0</v>
      </c>
      <c r="E13" s="7"/>
      <c r="F13" s="15">
        <f t="shared" si="1"/>
        <v>0</v>
      </c>
    </row>
    <row r="14" spans="1:8" ht="47.25" x14ac:dyDescent="0.25">
      <c r="A14" s="10" t="s">
        <v>9</v>
      </c>
      <c r="B14" s="7">
        <v>7140</v>
      </c>
      <c r="C14" s="7">
        <v>144.80000000000001</v>
      </c>
      <c r="D14" s="8">
        <f t="shared" si="0"/>
        <v>2.0280112044817931</v>
      </c>
      <c r="E14" s="7">
        <v>246.7</v>
      </c>
      <c r="F14" s="15">
        <f t="shared" si="1"/>
        <v>-101.89999999999998</v>
      </c>
    </row>
    <row r="15" spans="1:8" ht="78.75" x14ac:dyDescent="0.25">
      <c r="A15" s="10" t="s">
        <v>10</v>
      </c>
      <c r="B15" s="7">
        <v>19992</v>
      </c>
      <c r="C15" s="7">
        <v>2659.6</v>
      </c>
      <c r="D15" s="8">
        <f t="shared" si="0"/>
        <v>13.303321328531412</v>
      </c>
      <c r="E15" s="7">
        <v>1758.5</v>
      </c>
      <c r="F15" s="15">
        <f t="shared" si="1"/>
        <v>901.09999999999991</v>
      </c>
    </row>
    <row r="16" spans="1:8" ht="63" x14ac:dyDescent="0.25">
      <c r="A16" s="10" t="s">
        <v>76</v>
      </c>
      <c r="B16" s="7">
        <v>7527.1</v>
      </c>
      <c r="C16" s="7">
        <v>146.6</v>
      </c>
      <c r="D16" s="8">
        <f t="shared" si="0"/>
        <v>1.9476292330379559</v>
      </c>
      <c r="E16" s="7">
        <v>164.9</v>
      </c>
      <c r="F16" s="15">
        <f t="shared" si="1"/>
        <v>-18.300000000000011</v>
      </c>
    </row>
    <row r="17" spans="1:6" ht="47.25" x14ac:dyDescent="0.25">
      <c r="A17" s="10" t="s">
        <v>11</v>
      </c>
      <c r="B17" s="7">
        <v>31235</v>
      </c>
      <c r="C17" s="7">
        <v>30479.200000000001</v>
      </c>
      <c r="D17" s="8">
        <f t="shared" si="0"/>
        <v>97.580278533696173</v>
      </c>
      <c r="E17" s="7">
        <v>589.20000000000005</v>
      </c>
      <c r="F17" s="15">
        <f t="shared" si="1"/>
        <v>29890</v>
      </c>
    </row>
    <row r="18" spans="1:6" x14ac:dyDescent="0.25">
      <c r="A18" s="10" t="s">
        <v>12</v>
      </c>
      <c r="B18" s="7">
        <v>14910</v>
      </c>
      <c r="C18" s="7">
        <v>1675.6</v>
      </c>
      <c r="D18" s="8">
        <f t="shared" si="0"/>
        <v>11.238095238095237</v>
      </c>
      <c r="E18" s="7">
        <v>2416.4</v>
      </c>
      <c r="F18" s="15">
        <f t="shared" si="1"/>
        <v>-740.80000000000018</v>
      </c>
    </row>
    <row r="19" spans="1:6" s="2" customFormat="1" x14ac:dyDescent="0.25">
      <c r="A19" s="9" t="s">
        <v>13</v>
      </c>
      <c r="B19" s="8">
        <f>SUM(B20:B25)</f>
        <v>8035732.3999999994</v>
      </c>
      <c r="C19" s="8">
        <f t="shared" ref="C19:E19" si="2">SUM(C20:C25)</f>
        <v>261989.09999999998</v>
      </c>
      <c r="D19" s="8">
        <f t="shared" si="0"/>
        <v>3.2603014505560193</v>
      </c>
      <c r="E19" s="8">
        <f t="shared" si="2"/>
        <v>270049.29999999993</v>
      </c>
      <c r="F19" s="15">
        <f t="shared" si="1"/>
        <v>-8060.1999999999534</v>
      </c>
    </row>
    <row r="20" spans="1:6" s="2" customFormat="1" ht="31.5" x14ac:dyDescent="0.25">
      <c r="A20" s="10" t="s">
        <v>14</v>
      </c>
      <c r="B20" s="8"/>
      <c r="C20" s="8"/>
      <c r="D20" s="8"/>
      <c r="E20" s="8">
        <v>252.7</v>
      </c>
      <c r="F20" s="15">
        <f t="shared" si="1"/>
        <v>-252.7</v>
      </c>
    </row>
    <row r="21" spans="1:6" s="2" customFormat="1" ht="31.5" x14ac:dyDescent="0.25">
      <c r="A21" s="10" t="s">
        <v>17</v>
      </c>
      <c r="B21" s="7">
        <v>4331598.5999999996</v>
      </c>
      <c r="C21" s="7"/>
      <c r="D21" s="8">
        <f>C21/B21*100</f>
        <v>0</v>
      </c>
      <c r="E21" s="7">
        <v>414.4</v>
      </c>
      <c r="F21" s="15">
        <f>C21-E21</f>
        <v>-414.4</v>
      </c>
    </row>
    <row r="22" spans="1:6" ht="31.5" x14ac:dyDescent="0.25">
      <c r="A22" s="10" t="s">
        <v>15</v>
      </c>
      <c r="B22" s="7">
        <v>3618133.8</v>
      </c>
      <c r="C22" s="7">
        <v>291425</v>
      </c>
      <c r="D22" s="8">
        <f t="shared" si="0"/>
        <v>8.0545666940233112</v>
      </c>
      <c r="E22" s="7">
        <v>274248.5</v>
      </c>
      <c r="F22" s="15">
        <f t="shared" si="1"/>
        <v>17176.5</v>
      </c>
    </row>
    <row r="23" spans="1:6" x14ac:dyDescent="0.25">
      <c r="A23" s="10" t="s">
        <v>16</v>
      </c>
      <c r="B23" s="7">
        <v>86000</v>
      </c>
      <c r="C23" s="7"/>
      <c r="D23" s="8">
        <f t="shared" si="0"/>
        <v>0</v>
      </c>
      <c r="E23" s="7"/>
      <c r="F23" s="15">
        <f t="shared" si="1"/>
        <v>0</v>
      </c>
    </row>
    <row r="24" spans="1:6" x14ac:dyDescent="0.25">
      <c r="A24" s="10" t="s">
        <v>18</v>
      </c>
      <c r="B24" s="7"/>
      <c r="C24" s="7">
        <v>11979.8</v>
      </c>
      <c r="D24" s="8"/>
      <c r="E24" s="7">
        <v>11971.1</v>
      </c>
      <c r="F24" s="15">
        <f t="shared" si="1"/>
        <v>8.6999999999989086</v>
      </c>
    </row>
    <row r="25" spans="1:6" x14ac:dyDescent="0.25">
      <c r="A25" s="10" t="s">
        <v>19</v>
      </c>
      <c r="B25" s="7"/>
      <c r="C25" s="7">
        <v>-41415.699999999997</v>
      </c>
      <c r="D25" s="8"/>
      <c r="E25" s="7">
        <v>-16837.400000000001</v>
      </c>
      <c r="F25" s="15">
        <f t="shared" si="1"/>
        <v>-24578.299999999996</v>
      </c>
    </row>
    <row r="26" spans="1:6" s="2" customFormat="1" ht="16.5" thickBot="1" x14ac:dyDescent="0.3">
      <c r="A26" s="11" t="s">
        <v>1</v>
      </c>
      <c r="B26" s="12">
        <f>B4+B19</f>
        <v>13973510.5</v>
      </c>
      <c r="C26" s="12">
        <f>C4+C19</f>
        <v>437783.1</v>
      </c>
      <c r="D26" s="12">
        <f t="shared" si="0"/>
        <v>3.1329500199681384</v>
      </c>
      <c r="E26" s="12">
        <f>E19+E4</f>
        <v>532113.09999999986</v>
      </c>
      <c r="F26" s="16">
        <f t="shared" si="1"/>
        <v>-94329.999999999884</v>
      </c>
    </row>
    <row r="27" spans="1:6" s="2" customFormat="1" x14ac:dyDescent="0.25">
      <c r="A27" s="13"/>
      <c r="B27" s="14"/>
      <c r="C27" s="14"/>
      <c r="D27" s="14"/>
      <c r="E27" s="14"/>
      <c r="F27" s="14"/>
    </row>
    <row r="28" spans="1:6" s="2" customFormat="1" x14ac:dyDescent="0.25">
      <c r="A28" s="5"/>
      <c r="B28" s="6"/>
      <c r="C28" s="6"/>
      <c r="D28" s="6"/>
      <c r="E28" s="6"/>
      <c r="F28" s="6"/>
    </row>
    <row r="30" spans="1:6" ht="21" thickBot="1" x14ac:dyDescent="0.3">
      <c r="A30" s="37" t="s">
        <v>87</v>
      </c>
      <c r="B30" s="37"/>
      <c r="C30" s="37"/>
      <c r="D30" s="37"/>
      <c r="E30" s="37"/>
      <c r="F30" s="37"/>
    </row>
    <row r="31" spans="1:6" ht="16.5" customHeight="1" x14ac:dyDescent="0.25">
      <c r="A31" s="38"/>
      <c r="B31" s="39" t="s">
        <v>81</v>
      </c>
      <c r="C31" s="39" t="s">
        <v>82</v>
      </c>
      <c r="D31" s="39" t="s">
        <v>0</v>
      </c>
      <c r="E31" s="39" t="s">
        <v>86</v>
      </c>
      <c r="F31" s="40" t="s">
        <v>84</v>
      </c>
    </row>
    <row r="32" spans="1:6" ht="44.45" customHeight="1" x14ac:dyDescent="0.25">
      <c r="A32" s="41"/>
      <c r="B32" s="42"/>
      <c r="C32" s="42"/>
      <c r="D32" s="42"/>
      <c r="E32" s="42"/>
      <c r="F32" s="43"/>
    </row>
    <row r="33" spans="1:6" x14ac:dyDescent="0.25">
      <c r="A33" s="30" t="s">
        <v>75</v>
      </c>
      <c r="B33" s="32"/>
      <c r="C33" s="32"/>
      <c r="D33" s="32"/>
      <c r="E33" s="32"/>
      <c r="F33" s="35"/>
    </row>
    <row r="34" spans="1:6" x14ac:dyDescent="0.25">
      <c r="A34" s="30" t="s">
        <v>20</v>
      </c>
      <c r="B34" s="31">
        <f>B35+B36+B37+B38+B40+B41+B39</f>
        <v>980572.5</v>
      </c>
      <c r="C34" s="31">
        <f>C35+C36+C37+C38+C40+C41+C39</f>
        <v>13765.3</v>
      </c>
      <c r="D34" s="31">
        <f>(C34/B34)*100</f>
        <v>1.4038023705539364</v>
      </c>
      <c r="E34" s="31">
        <f>E35+E36+E37+E38+E40+E41</f>
        <v>27604.6</v>
      </c>
      <c r="F34" s="36">
        <f>C34-E34</f>
        <v>-13839.3</v>
      </c>
    </row>
    <row r="35" spans="1:6" ht="47.25" x14ac:dyDescent="0.25">
      <c r="A35" s="28" t="s">
        <v>21</v>
      </c>
      <c r="B35" s="29">
        <v>2464.6999999999998</v>
      </c>
      <c r="C35" s="29">
        <v>96.5</v>
      </c>
      <c r="D35" s="31">
        <f t="shared" ref="D35:D90" si="3">(C35/B35)*100</f>
        <v>3.9152838073599225</v>
      </c>
      <c r="E35" s="29">
        <v>40</v>
      </c>
      <c r="F35" s="36">
        <f t="shared" ref="F35:F89" si="4">C35-E35</f>
        <v>56.5</v>
      </c>
    </row>
    <row r="36" spans="1:6" ht="63" x14ac:dyDescent="0.25">
      <c r="A36" s="28" t="s">
        <v>22</v>
      </c>
      <c r="B36" s="29">
        <v>6713.7</v>
      </c>
      <c r="C36" s="29">
        <v>188.3</v>
      </c>
      <c r="D36" s="31">
        <f t="shared" si="3"/>
        <v>2.8047127515379007</v>
      </c>
      <c r="E36" s="29">
        <v>158.30000000000001</v>
      </c>
      <c r="F36" s="36">
        <f t="shared" si="4"/>
        <v>30</v>
      </c>
    </row>
    <row r="37" spans="1:6" ht="63" x14ac:dyDescent="0.25">
      <c r="A37" s="28" t="s">
        <v>23</v>
      </c>
      <c r="B37" s="29">
        <v>234495.8</v>
      </c>
      <c r="C37" s="29">
        <v>4100.3999999999996</v>
      </c>
      <c r="D37" s="31">
        <f t="shared" si="3"/>
        <v>1.7486027468295806</v>
      </c>
      <c r="E37" s="29">
        <v>5036.5</v>
      </c>
      <c r="F37" s="36">
        <f t="shared" si="4"/>
        <v>-936.10000000000036</v>
      </c>
    </row>
    <row r="38" spans="1:6" ht="47.25" x14ac:dyDescent="0.25">
      <c r="A38" s="28" t="s">
        <v>24</v>
      </c>
      <c r="B38" s="29">
        <v>42855.9</v>
      </c>
      <c r="C38" s="29">
        <v>599.4</v>
      </c>
      <c r="D38" s="31">
        <f t="shared" si="3"/>
        <v>1.3986405605762566</v>
      </c>
      <c r="E38" s="29">
        <v>521.29999999999995</v>
      </c>
      <c r="F38" s="36">
        <f t="shared" si="4"/>
        <v>78.100000000000023</v>
      </c>
    </row>
    <row r="39" spans="1:6" ht="18" customHeight="1" x14ac:dyDescent="0.25">
      <c r="A39" s="33" t="s">
        <v>79</v>
      </c>
      <c r="B39" s="29">
        <v>0</v>
      </c>
      <c r="C39" s="29">
        <v>0</v>
      </c>
      <c r="D39" s="31">
        <v>0</v>
      </c>
      <c r="E39" s="29">
        <v>0</v>
      </c>
      <c r="F39" s="36">
        <f t="shared" si="4"/>
        <v>0</v>
      </c>
    </row>
    <row r="40" spans="1:6" x14ac:dyDescent="0.25">
      <c r="A40" s="28" t="s">
        <v>25</v>
      </c>
      <c r="B40" s="29">
        <v>1402.4</v>
      </c>
      <c r="C40" s="29">
        <v>0</v>
      </c>
      <c r="D40" s="31">
        <f t="shared" si="3"/>
        <v>0</v>
      </c>
      <c r="E40" s="29">
        <v>0</v>
      </c>
      <c r="F40" s="36">
        <f t="shared" si="4"/>
        <v>0</v>
      </c>
    </row>
    <row r="41" spans="1:6" x14ac:dyDescent="0.25">
      <c r="A41" s="28" t="s">
        <v>26</v>
      </c>
      <c r="B41" s="29">
        <v>692640</v>
      </c>
      <c r="C41" s="29">
        <v>8780.7000000000007</v>
      </c>
      <c r="D41" s="31">
        <f t="shared" si="3"/>
        <v>1.2677148302148304</v>
      </c>
      <c r="E41" s="29">
        <v>21848.5</v>
      </c>
      <c r="F41" s="36">
        <f t="shared" si="4"/>
        <v>-13067.8</v>
      </c>
    </row>
    <row r="42" spans="1:6" hidden="1" x14ac:dyDescent="0.25">
      <c r="A42" s="30" t="s">
        <v>27</v>
      </c>
      <c r="B42" s="31">
        <v>0</v>
      </c>
      <c r="C42" s="31">
        <v>0</v>
      </c>
      <c r="D42" s="31">
        <v>0</v>
      </c>
      <c r="E42" s="31"/>
      <c r="F42" s="36">
        <f t="shared" si="4"/>
        <v>0</v>
      </c>
    </row>
    <row r="43" spans="1:6" hidden="1" x14ac:dyDescent="0.25">
      <c r="A43" s="28" t="s">
        <v>28</v>
      </c>
      <c r="B43" s="29">
        <v>0</v>
      </c>
      <c r="C43" s="29">
        <v>0</v>
      </c>
      <c r="D43" s="29">
        <v>0</v>
      </c>
      <c r="E43" s="29"/>
      <c r="F43" s="36">
        <f t="shared" si="4"/>
        <v>0</v>
      </c>
    </row>
    <row r="44" spans="1:6" hidden="1" x14ac:dyDescent="0.25">
      <c r="A44" s="28" t="s">
        <v>29</v>
      </c>
      <c r="B44" s="29">
        <v>0</v>
      </c>
      <c r="C44" s="29">
        <v>0</v>
      </c>
      <c r="D44" s="31">
        <v>0</v>
      </c>
      <c r="E44" s="29"/>
      <c r="F44" s="36">
        <f t="shared" si="4"/>
        <v>0</v>
      </c>
    </row>
    <row r="45" spans="1:6" ht="31.5" x14ac:dyDescent="0.25">
      <c r="A45" s="30" t="s">
        <v>30</v>
      </c>
      <c r="B45" s="31">
        <f>B46+B47+B48</f>
        <v>137787.29999999999</v>
      </c>
      <c r="C45" s="31">
        <f>C46+C47+C48</f>
        <v>9706.8000000000011</v>
      </c>
      <c r="D45" s="31">
        <f t="shared" si="3"/>
        <v>7.0447711799273245</v>
      </c>
      <c r="E45" s="31">
        <f>E46+E48+E47</f>
        <v>1260.3</v>
      </c>
      <c r="F45" s="36">
        <f t="shared" si="4"/>
        <v>8446.5000000000018</v>
      </c>
    </row>
    <row r="46" spans="1:6" x14ac:dyDescent="0.25">
      <c r="A46" s="28" t="s">
        <v>73</v>
      </c>
      <c r="B46" s="29">
        <v>14427.9</v>
      </c>
      <c r="C46" s="29">
        <v>0</v>
      </c>
      <c r="D46" s="31">
        <f t="shared" si="3"/>
        <v>0</v>
      </c>
      <c r="E46" s="29">
        <v>1259.8</v>
      </c>
      <c r="F46" s="36">
        <f t="shared" si="4"/>
        <v>-1259.8</v>
      </c>
    </row>
    <row r="47" spans="1:6" ht="47.25" x14ac:dyDescent="0.25">
      <c r="A47" s="28" t="s">
        <v>74</v>
      </c>
      <c r="B47" s="29">
        <v>73833.2</v>
      </c>
      <c r="C47" s="29">
        <v>1853.7</v>
      </c>
      <c r="D47" s="31">
        <f t="shared" si="3"/>
        <v>2.5106591614612395</v>
      </c>
      <c r="E47" s="29">
        <v>0.5</v>
      </c>
      <c r="F47" s="36">
        <f t="shared" si="4"/>
        <v>1853.2</v>
      </c>
    </row>
    <row r="48" spans="1:6" ht="31.5" x14ac:dyDescent="0.25">
      <c r="A48" s="28" t="s">
        <v>31</v>
      </c>
      <c r="B48" s="29">
        <v>49526.2</v>
      </c>
      <c r="C48" s="29">
        <v>7853.1</v>
      </c>
      <c r="D48" s="31">
        <f t="shared" si="3"/>
        <v>15.856455774923173</v>
      </c>
      <c r="E48" s="29">
        <v>0</v>
      </c>
      <c r="F48" s="36">
        <f t="shared" si="4"/>
        <v>7853.1</v>
      </c>
    </row>
    <row r="49" spans="1:6" x14ac:dyDescent="0.25">
      <c r="A49" s="30" t="s">
        <v>32</v>
      </c>
      <c r="B49" s="31">
        <f>B50+B51+B52+B53+B54</f>
        <v>712370.3</v>
      </c>
      <c r="C49" s="31">
        <f>C50+C51+C52+C53+C54</f>
        <v>676.40000000000009</v>
      </c>
      <c r="D49" s="31">
        <f t="shared" si="3"/>
        <v>9.4950617677351246E-2</v>
      </c>
      <c r="E49" s="31">
        <f>E50+E51+E52+E53+E54</f>
        <v>20308.899999999998</v>
      </c>
      <c r="F49" s="36">
        <f t="shared" si="4"/>
        <v>-19632.499999999996</v>
      </c>
    </row>
    <row r="50" spans="1:6" x14ac:dyDescent="0.25">
      <c r="A50" s="28" t="s">
        <v>33</v>
      </c>
      <c r="B50" s="29">
        <v>10331.6</v>
      </c>
      <c r="C50" s="29">
        <v>61.2</v>
      </c>
      <c r="D50" s="31">
        <f t="shared" si="3"/>
        <v>0.59235742769754929</v>
      </c>
      <c r="E50" s="29">
        <v>143.80000000000001</v>
      </c>
      <c r="F50" s="36">
        <f t="shared" si="4"/>
        <v>-82.600000000000009</v>
      </c>
    </row>
    <row r="51" spans="1:6" x14ac:dyDescent="0.25">
      <c r="A51" s="28" t="s">
        <v>34</v>
      </c>
      <c r="B51" s="29">
        <v>810.4</v>
      </c>
      <c r="C51" s="29">
        <v>0</v>
      </c>
      <c r="D51" s="31">
        <f t="shared" si="3"/>
        <v>0</v>
      </c>
      <c r="E51" s="29">
        <v>0</v>
      </c>
      <c r="F51" s="36">
        <f t="shared" si="4"/>
        <v>0</v>
      </c>
    </row>
    <row r="52" spans="1:6" x14ac:dyDescent="0.25">
      <c r="A52" s="28" t="s">
        <v>35</v>
      </c>
      <c r="B52" s="29">
        <v>605486.4</v>
      </c>
      <c r="C52" s="29">
        <v>0</v>
      </c>
      <c r="D52" s="31">
        <f t="shared" si="3"/>
        <v>0</v>
      </c>
      <c r="E52" s="29">
        <v>19568.8</v>
      </c>
      <c r="F52" s="36">
        <f t="shared" si="4"/>
        <v>-19568.8</v>
      </c>
    </row>
    <row r="53" spans="1:6" x14ac:dyDescent="0.25">
      <c r="A53" s="28" t="s">
        <v>36</v>
      </c>
      <c r="B53" s="29">
        <v>15261.9</v>
      </c>
      <c r="C53" s="29">
        <v>615.20000000000005</v>
      </c>
      <c r="D53" s="31">
        <f t="shared" si="3"/>
        <v>4.0309528957731349</v>
      </c>
      <c r="E53" s="29">
        <v>300.8</v>
      </c>
      <c r="F53" s="36">
        <f t="shared" si="4"/>
        <v>314.40000000000003</v>
      </c>
    </row>
    <row r="54" spans="1:6" ht="31.5" x14ac:dyDescent="0.25">
      <c r="A54" s="28" t="s">
        <v>37</v>
      </c>
      <c r="B54" s="29">
        <v>80480</v>
      </c>
      <c r="C54" s="29">
        <v>0</v>
      </c>
      <c r="D54" s="31">
        <f t="shared" si="3"/>
        <v>0</v>
      </c>
      <c r="E54" s="29">
        <v>295.5</v>
      </c>
      <c r="F54" s="36">
        <f t="shared" si="4"/>
        <v>-295.5</v>
      </c>
    </row>
    <row r="55" spans="1:6" x14ac:dyDescent="0.25">
      <c r="A55" s="30" t="s">
        <v>38</v>
      </c>
      <c r="B55" s="31">
        <f>B56+B57+B58+B59+B60</f>
        <v>2417993.2000000002</v>
      </c>
      <c r="C55" s="31">
        <f>C56+C57+C58+C59+C60</f>
        <v>8338.2999999999993</v>
      </c>
      <c r="D55" s="31">
        <f t="shared" si="3"/>
        <v>0.34484381511081169</v>
      </c>
      <c r="E55" s="31">
        <f>E56+E57+E58+E59+E60</f>
        <v>59037.2</v>
      </c>
      <c r="F55" s="36">
        <f t="shared" si="4"/>
        <v>-50698.899999999994</v>
      </c>
    </row>
    <row r="56" spans="1:6" x14ac:dyDescent="0.25">
      <c r="A56" s="28" t="s">
        <v>39</v>
      </c>
      <c r="B56" s="29">
        <v>469765</v>
      </c>
      <c r="C56" s="29">
        <v>0</v>
      </c>
      <c r="D56" s="31">
        <f t="shared" si="3"/>
        <v>0</v>
      </c>
      <c r="E56" s="29">
        <v>6051</v>
      </c>
      <c r="F56" s="36">
        <f t="shared" si="4"/>
        <v>-6051</v>
      </c>
    </row>
    <row r="57" spans="1:6" x14ac:dyDescent="0.25">
      <c r="A57" s="28" t="s">
        <v>40</v>
      </c>
      <c r="B57" s="29">
        <v>64656</v>
      </c>
      <c r="C57" s="29">
        <v>0</v>
      </c>
      <c r="D57" s="31">
        <f t="shared" si="3"/>
        <v>0</v>
      </c>
      <c r="E57" s="29">
        <v>157.1</v>
      </c>
      <c r="F57" s="36">
        <f t="shared" si="4"/>
        <v>-157.1</v>
      </c>
    </row>
    <row r="58" spans="1:6" x14ac:dyDescent="0.25">
      <c r="A58" s="28" t="s">
        <v>41</v>
      </c>
      <c r="B58" s="29">
        <v>1306593.3999999999</v>
      </c>
      <c r="C58" s="29">
        <v>7276.3</v>
      </c>
      <c r="D58" s="31">
        <f t="shared" si="3"/>
        <v>0.55689091954696845</v>
      </c>
      <c r="E58" s="29">
        <v>21115.1</v>
      </c>
      <c r="F58" s="36">
        <f t="shared" si="4"/>
        <v>-13838.8</v>
      </c>
    </row>
    <row r="59" spans="1:6" ht="31.5" x14ac:dyDescent="0.25">
      <c r="A59" s="28" t="s">
        <v>42</v>
      </c>
      <c r="B59" s="29">
        <v>0</v>
      </c>
      <c r="C59" s="29">
        <v>0</v>
      </c>
      <c r="D59" s="31">
        <v>0</v>
      </c>
      <c r="E59" s="29">
        <v>0</v>
      </c>
      <c r="F59" s="36">
        <f t="shared" si="4"/>
        <v>0</v>
      </c>
    </row>
    <row r="60" spans="1:6" ht="31.5" x14ac:dyDescent="0.25">
      <c r="A60" s="28" t="s">
        <v>43</v>
      </c>
      <c r="B60" s="29">
        <v>576978.80000000005</v>
      </c>
      <c r="C60" s="29">
        <v>1062</v>
      </c>
      <c r="D60" s="31">
        <f t="shared" si="3"/>
        <v>0.18406222204351355</v>
      </c>
      <c r="E60" s="29">
        <v>31714</v>
      </c>
      <c r="F60" s="36">
        <f t="shared" si="4"/>
        <v>-30652</v>
      </c>
    </row>
    <row r="61" spans="1:6" x14ac:dyDescent="0.25">
      <c r="A61" s="30" t="s">
        <v>44</v>
      </c>
      <c r="B61" s="31">
        <f>B62</f>
        <v>1069711.7</v>
      </c>
      <c r="C61" s="31">
        <f>C62</f>
        <v>10488.9</v>
      </c>
      <c r="D61" s="31">
        <f t="shared" si="3"/>
        <v>0.98053522271468097</v>
      </c>
      <c r="E61" s="31">
        <f>E62</f>
        <v>13.7</v>
      </c>
      <c r="F61" s="36">
        <f t="shared" si="4"/>
        <v>10475.199999999999</v>
      </c>
    </row>
    <row r="62" spans="1:6" ht="31.5" x14ac:dyDescent="0.25">
      <c r="A62" s="28" t="s">
        <v>45</v>
      </c>
      <c r="B62" s="29">
        <v>1069711.7</v>
      </c>
      <c r="C62" s="29">
        <v>10488.9</v>
      </c>
      <c r="D62" s="31">
        <f t="shared" si="3"/>
        <v>0.98053522271468097</v>
      </c>
      <c r="E62" s="29">
        <v>13.7</v>
      </c>
      <c r="F62" s="36">
        <f t="shared" si="4"/>
        <v>10475.199999999999</v>
      </c>
    </row>
    <row r="63" spans="1:6" x14ac:dyDescent="0.25">
      <c r="A63" s="30" t="s">
        <v>46</v>
      </c>
      <c r="B63" s="31">
        <f>B64+B65+B66+B67+B68+B69</f>
        <v>7192259.7999999989</v>
      </c>
      <c r="C63" s="31">
        <f>C64+C65+C66+C67+C68+C69</f>
        <v>261430.2</v>
      </c>
      <c r="D63" s="31">
        <f t="shared" si="3"/>
        <v>3.6348825997637078</v>
      </c>
      <c r="E63" s="31">
        <f>E64+E65+E66+E67+E68+E69</f>
        <v>331315.40000000002</v>
      </c>
      <c r="F63" s="36">
        <f t="shared" si="4"/>
        <v>-69885.200000000012</v>
      </c>
    </row>
    <row r="64" spans="1:6" x14ac:dyDescent="0.25">
      <c r="A64" s="28" t="s">
        <v>47</v>
      </c>
      <c r="B64" s="29">
        <v>1683371.8</v>
      </c>
      <c r="C64" s="29">
        <v>100082.7</v>
      </c>
      <c r="D64" s="31">
        <f t="shared" si="3"/>
        <v>5.9453710701343576</v>
      </c>
      <c r="E64" s="29">
        <v>127821</v>
      </c>
      <c r="F64" s="36">
        <f t="shared" si="4"/>
        <v>-27738.300000000003</v>
      </c>
    </row>
    <row r="65" spans="1:6" x14ac:dyDescent="0.25">
      <c r="A65" s="28" t="s">
        <v>48</v>
      </c>
      <c r="B65" s="29">
        <v>4932484.8</v>
      </c>
      <c r="C65" s="29">
        <v>155085.70000000001</v>
      </c>
      <c r="D65" s="31">
        <f t="shared" si="3"/>
        <v>3.1441698512684724</v>
      </c>
      <c r="E65" s="29">
        <v>165327.4</v>
      </c>
      <c r="F65" s="36">
        <f t="shared" si="4"/>
        <v>-10241.699999999983</v>
      </c>
    </row>
    <row r="66" spans="1:6" x14ac:dyDescent="0.25">
      <c r="A66" s="28" t="s">
        <v>49</v>
      </c>
      <c r="B66" s="29">
        <v>481470.5</v>
      </c>
      <c r="C66" s="29">
        <v>5610.8</v>
      </c>
      <c r="D66" s="31">
        <f t="shared" si="3"/>
        <v>1.1653465788662025</v>
      </c>
      <c r="E66" s="29">
        <v>33675.699999999997</v>
      </c>
      <c r="F66" s="36">
        <f t="shared" si="4"/>
        <v>-28064.899999999998</v>
      </c>
    </row>
    <row r="67" spans="1:6" ht="31.5" x14ac:dyDescent="0.25">
      <c r="A67" s="28" t="s">
        <v>50</v>
      </c>
      <c r="B67" s="29">
        <v>23517.1</v>
      </c>
      <c r="C67" s="29">
        <v>0</v>
      </c>
      <c r="D67" s="31">
        <f t="shared" si="3"/>
        <v>0</v>
      </c>
      <c r="E67" s="29">
        <v>1349.7</v>
      </c>
      <c r="F67" s="36">
        <f t="shared" si="4"/>
        <v>-1349.7</v>
      </c>
    </row>
    <row r="68" spans="1:6" x14ac:dyDescent="0.25">
      <c r="A68" s="28" t="s">
        <v>51</v>
      </c>
      <c r="B68" s="29">
        <v>15041.8</v>
      </c>
      <c r="C68" s="29">
        <v>329.8</v>
      </c>
      <c r="D68" s="31">
        <f t="shared" si="3"/>
        <v>2.1925567418792964</v>
      </c>
      <c r="E68" s="29">
        <v>2225.5</v>
      </c>
      <c r="F68" s="36">
        <f t="shared" si="4"/>
        <v>-1895.7</v>
      </c>
    </row>
    <row r="69" spans="1:6" x14ac:dyDescent="0.25">
      <c r="A69" s="28" t="s">
        <v>52</v>
      </c>
      <c r="B69" s="29">
        <v>56373.8</v>
      </c>
      <c r="C69" s="29">
        <v>321.2</v>
      </c>
      <c r="D69" s="31">
        <f t="shared" si="3"/>
        <v>0.56976822566511387</v>
      </c>
      <c r="E69" s="29">
        <v>916.1</v>
      </c>
      <c r="F69" s="36">
        <f t="shared" si="4"/>
        <v>-594.90000000000009</v>
      </c>
    </row>
    <row r="70" spans="1:6" x14ac:dyDescent="0.25">
      <c r="A70" s="30" t="s">
        <v>53</v>
      </c>
      <c r="B70" s="31">
        <f>B71+B72</f>
        <v>466381.19999999995</v>
      </c>
      <c r="C70" s="31">
        <f>C71+C72</f>
        <v>2238.8000000000002</v>
      </c>
      <c r="D70" s="31">
        <f t="shared" si="3"/>
        <v>0.4800365023289962</v>
      </c>
      <c r="E70" s="31">
        <f>E71+E72</f>
        <v>31770.400000000001</v>
      </c>
      <c r="F70" s="36">
        <f t="shared" si="4"/>
        <v>-29531.600000000002</v>
      </c>
    </row>
    <row r="71" spans="1:6" x14ac:dyDescent="0.25">
      <c r="A71" s="28" t="s">
        <v>54</v>
      </c>
      <c r="B71" s="29">
        <v>446995.6</v>
      </c>
      <c r="C71" s="29">
        <v>1952</v>
      </c>
      <c r="D71" s="31">
        <f t="shared" si="3"/>
        <v>0.43669333657870463</v>
      </c>
      <c r="E71" s="29">
        <v>31436.9</v>
      </c>
      <c r="F71" s="36">
        <f t="shared" si="4"/>
        <v>-29484.9</v>
      </c>
    </row>
    <row r="72" spans="1:6" ht="31.5" x14ac:dyDescent="0.25">
      <c r="A72" s="28" t="s">
        <v>55</v>
      </c>
      <c r="B72" s="29">
        <v>19385.599999999999</v>
      </c>
      <c r="C72" s="29">
        <v>286.8</v>
      </c>
      <c r="D72" s="31">
        <f t="shared" si="3"/>
        <v>1.4794486629250581</v>
      </c>
      <c r="E72" s="29">
        <v>333.5</v>
      </c>
      <c r="F72" s="36">
        <f t="shared" si="4"/>
        <v>-46.699999999999989</v>
      </c>
    </row>
    <row r="73" spans="1:6" x14ac:dyDescent="0.25">
      <c r="A73" s="30" t="s">
        <v>56</v>
      </c>
      <c r="B73" s="31">
        <f>B74</f>
        <v>2700</v>
      </c>
      <c r="C73" s="31">
        <f>C74</f>
        <v>0</v>
      </c>
      <c r="D73" s="31">
        <f t="shared" si="3"/>
        <v>0</v>
      </c>
      <c r="E73" s="31">
        <f>E74</f>
        <v>0</v>
      </c>
      <c r="F73" s="36">
        <f t="shared" si="4"/>
        <v>0</v>
      </c>
    </row>
    <row r="74" spans="1:6" x14ac:dyDescent="0.25">
      <c r="A74" s="28" t="s">
        <v>57</v>
      </c>
      <c r="B74" s="29">
        <v>2700</v>
      </c>
      <c r="C74" s="29">
        <v>0</v>
      </c>
      <c r="D74" s="31">
        <f t="shared" si="3"/>
        <v>0</v>
      </c>
      <c r="E74" s="29">
        <v>0</v>
      </c>
      <c r="F74" s="36">
        <f t="shared" si="4"/>
        <v>0</v>
      </c>
    </row>
    <row r="75" spans="1:6" x14ac:dyDescent="0.25">
      <c r="A75" s="30" t="s">
        <v>58</v>
      </c>
      <c r="B75" s="31">
        <f>B76+B77+B78+B79</f>
        <v>262313.3</v>
      </c>
      <c r="C75" s="31">
        <f>C76+C77+C78+C79</f>
        <v>0</v>
      </c>
      <c r="D75" s="31">
        <f t="shared" si="3"/>
        <v>0</v>
      </c>
      <c r="E75" s="31">
        <f>E76+E77+E78+E79</f>
        <v>0</v>
      </c>
      <c r="F75" s="36">
        <f t="shared" si="4"/>
        <v>0</v>
      </c>
    </row>
    <row r="76" spans="1:6" x14ac:dyDescent="0.25">
      <c r="A76" s="28" t="s">
        <v>59</v>
      </c>
      <c r="B76" s="29">
        <v>24195.5</v>
      </c>
      <c r="C76" s="29">
        <v>0</v>
      </c>
      <c r="D76" s="31">
        <f t="shared" si="3"/>
        <v>0</v>
      </c>
      <c r="E76" s="29">
        <v>0</v>
      </c>
      <c r="F76" s="36">
        <f t="shared" si="4"/>
        <v>0</v>
      </c>
    </row>
    <row r="77" spans="1:6" x14ac:dyDescent="0.25">
      <c r="A77" s="28" t="s">
        <v>71</v>
      </c>
      <c r="B77" s="29">
        <v>2430</v>
      </c>
      <c r="C77" s="29">
        <v>0</v>
      </c>
      <c r="D77" s="31">
        <f t="shared" si="3"/>
        <v>0</v>
      </c>
      <c r="E77" s="29">
        <v>0</v>
      </c>
      <c r="F77" s="36">
        <f t="shared" si="4"/>
        <v>0</v>
      </c>
    </row>
    <row r="78" spans="1:6" x14ac:dyDescent="0.25">
      <c r="A78" s="28" t="s">
        <v>60</v>
      </c>
      <c r="B78" s="29">
        <v>235687.8</v>
      </c>
      <c r="C78" s="29">
        <v>0</v>
      </c>
      <c r="D78" s="31">
        <f t="shared" si="3"/>
        <v>0</v>
      </c>
      <c r="E78" s="29">
        <v>0</v>
      </c>
      <c r="F78" s="36">
        <f t="shared" si="4"/>
        <v>0</v>
      </c>
    </row>
    <row r="79" spans="1:6" x14ac:dyDescent="0.25">
      <c r="A79" s="28" t="s">
        <v>61</v>
      </c>
      <c r="B79" s="29">
        <v>0</v>
      </c>
      <c r="C79" s="29">
        <v>0</v>
      </c>
      <c r="D79" s="31">
        <v>0</v>
      </c>
      <c r="E79" s="29">
        <v>0</v>
      </c>
      <c r="F79" s="36">
        <f t="shared" si="4"/>
        <v>0</v>
      </c>
    </row>
    <row r="80" spans="1:6" x14ac:dyDescent="0.25">
      <c r="A80" s="30" t="s">
        <v>62</v>
      </c>
      <c r="B80" s="31">
        <f>B81+B82+B83</f>
        <v>991617.9</v>
      </c>
      <c r="C80" s="31">
        <f>C81+C82+C83</f>
        <v>644.5</v>
      </c>
      <c r="D80" s="31">
        <f t="shared" si="3"/>
        <v>6.4994792853174596E-2</v>
      </c>
      <c r="E80" s="31">
        <f>E81+E82+E83</f>
        <v>34453.9</v>
      </c>
      <c r="F80" s="36">
        <f t="shared" si="4"/>
        <v>-33809.4</v>
      </c>
    </row>
    <row r="81" spans="1:6" x14ac:dyDescent="0.25">
      <c r="A81" s="28" t="s">
        <v>63</v>
      </c>
      <c r="B81" s="29">
        <v>218310.9</v>
      </c>
      <c r="C81" s="29">
        <v>70</v>
      </c>
      <c r="D81" s="31">
        <f t="shared" si="3"/>
        <v>3.2064363254422933E-2</v>
      </c>
      <c r="E81" s="29">
        <v>17705.900000000001</v>
      </c>
      <c r="F81" s="36">
        <f t="shared" si="4"/>
        <v>-17635.900000000001</v>
      </c>
    </row>
    <row r="82" spans="1:6" x14ac:dyDescent="0.25">
      <c r="A82" s="28" t="s">
        <v>64</v>
      </c>
      <c r="B82" s="29">
        <v>519794.4</v>
      </c>
      <c r="C82" s="29">
        <v>74.5</v>
      </c>
      <c r="D82" s="31">
        <f t="shared" si="3"/>
        <v>1.4332589962492861E-2</v>
      </c>
      <c r="E82" s="29">
        <v>21</v>
      </c>
      <c r="F82" s="36">
        <f t="shared" si="4"/>
        <v>53.5</v>
      </c>
    </row>
    <row r="83" spans="1:6" x14ac:dyDescent="0.25">
      <c r="A83" s="28" t="s">
        <v>65</v>
      </c>
      <c r="B83" s="29">
        <v>253512.6</v>
      </c>
      <c r="C83" s="29">
        <v>500</v>
      </c>
      <c r="D83" s="31">
        <f t="shared" si="3"/>
        <v>0.19722885568606846</v>
      </c>
      <c r="E83" s="29">
        <v>16727</v>
      </c>
      <c r="F83" s="36">
        <f t="shared" si="4"/>
        <v>-16227</v>
      </c>
    </row>
    <row r="84" spans="1:6" x14ac:dyDescent="0.25">
      <c r="A84" s="30" t="s">
        <v>66</v>
      </c>
      <c r="B84" s="31">
        <f>B85+B86+B87</f>
        <v>33437.699999999997</v>
      </c>
      <c r="C84" s="31">
        <f>C85+C86+C87</f>
        <v>0</v>
      </c>
      <c r="D84" s="31">
        <f t="shared" si="3"/>
        <v>0</v>
      </c>
      <c r="E84" s="31">
        <f>E85+E86+E87</f>
        <v>2866.6</v>
      </c>
      <c r="F84" s="36">
        <f t="shared" si="4"/>
        <v>-2866.6</v>
      </c>
    </row>
    <row r="85" spans="1:6" x14ac:dyDescent="0.25">
      <c r="A85" s="28" t="s">
        <v>67</v>
      </c>
      <c r="B85" s="29">
        <v>24820.7</v>
      </c>
      <c r="C85" s="29">
        <v>0</v>
      </c>
      <c r="D85" s="31">
        <f t="shared" si="3"/>
        <v>0</v>
      </c>
      <c r="E85" s="29">
        <v>2000</v>
      </c>
      <c r="F85" s="36">
        <f t="shared" si="4"/>
        <v>-2000</v>
      </c>
    </row>
    <row r="86" spans="1:6" x14ac:dyDescent="0.25">
      <c r="A86" s="28" t="s">
        <v>68</v>
      </c>
      <c r="B86" s="29">
        <v>0</v>
      </c>
      <c r="C86" s="29">
        <v>0</v>
      </c>
      <c r="D86" s="31">
        <v>0</v>
      </c>
      <c r="E86" s="29">
        <v>0</v>
      </c>
      <c r="F86" s="36">
        <f t="shared" si="4"/>
        <v>0</v>
      </c>
    </row>
    <row r="87" spans="1:6" ht="31.5" x14ac:dyDescent="0.25">
      <c r="A87" s="28" t="s">
        <v>72</v>
      </c>
      <c r="B87" s="29">
        <v>8617</v>
      </c>
      <c r="C87" s="29">
        <v>0</v>
      </c>
      <c r="D87" s="31">
        <f t="shared" si="3"/>
        <v>0</v>
      </c>
      <c r="E87" s="29">
        <v>866.6</v>
      </c>
      <c r="F87" s="36">
        <f t="shared" si="4"/>
        <v>-866.6</v>
      </c>
    </row>
    <row r="88" spans="1:6" x14ac:dyDescent="0.25">
      <c r="A88" s="30" t="s">
        <v>69</v>
      </c>
      <c r="B88" s="31">
        <f>B89</f>
        <v>10712</v>
      </c>
      <c r="C88" s="31">
        <f>C89</f>
        <v>798.4</v>
      </c>
      <c r="D88" s="31">
        <f t="shared" si="3"/>
        <v>7.4533233756534729</v>
      </c>
      <c r="E88" s="31">
        <f>E89</f>
        <v>798.4</v>
      </c>
      <c r="F88" s="36">
        <f t="shared" si="4"/>
        <v>0</v>
      </c>
    </row>
    <row r="89" spans="1:6" ht="31.5" x14ac:dyDescent="0.25">
      <c r="A89" s="28" t="s">
        <v>70</v>
      </c>
      <c r="B89" s="29">
        <v>10712</v>
      </c>
      <c r="C89" s="29">
        <v>798.4</v>
      </c>
      <c r="D89" s="31">
        <f t="shared" si="3"/>
        <v>7.4533233756534729</v>
      </c>
      <c r="E89" s="29">
        <v>798.4</v>
      </c>
      <c r="F89" s="36">
        <f t="shared" si="4"/>
        <v>0</v>
      </c>
    </row>
    <row r="90" spans="1:6" ht="21" thickBot="1" x14ac:dyDescent="0.3">
      <c r="A90" s="44" t="s">
        <v>1</v>
      </c>
      <c r="B90" s="34">
        <f>B34+B42+B45+B49+B55+B61+B63+B70+B73+B75+B80+B84+B88</f>
        <v>14277856.9</v>
      </c>
      <c r="C90" s="34">
        <v>308087.5</v>
      </c>
      <c r="D90" s="34">
        <f t="shared" si="3"/>
        <v>2.1577993263120603</v>
      </c>
      <c r="E90" s="34">
        <f>E88+E84+E80+E75+E73+E70+E63+E61+E55+E49+E45+E34</f>
        <v>509429.4</v>
      </c>
      <c r="F90" s="45">
        <f>C90-E90</f>
        <v>-201341.90000000002</v>
      </c>
    </row>
  </sheetData>
  <mergeCells count="14">
    <mergeCell ref="A30:F30"/>
    <mergeCell ref="A31:A32"/>
    <mergeCell ref="B31:B32"/>
    <mergeCell ref="C31:C32"/>
    <mergeCell ref="D31:D32"/>
    <mergeCell ref="E31:E32"/>
    <mergeCell ref="F31:F32"/>
    <mergeCell ref="A1:F1"/>
    <mergeCell ref="A2:A3"/>
    <mergeCell ref="B2:B3"/>
    <mergeCell ref="C2:C3"/>
    <mergeCell ref="D2:D3"/>
    <mergeCell ref="E2:E3"/>
    <mergeCell ref="F2:F3"/>
  </mergeCells>
  <phoneticPr fontId="6" type="noConversion"/>
  <pageMargins left="0.70866141732283472" right="0.70866141732283472" top="0.74803149606299213" bottom="0" header="0.31496062992125984" footer="0"/>
  <pageSetup paperSize="9" scale="51" fitToHeight="11" orientation="portrait" r:id="rId1"/>
  <rowBreaks count="1" manualBreakCount="1">
    <brk id="2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Сотрудник</dc:creator>
  <cp:lastModifiedBy>FAdmin</cp:lastModifiedBy>
  <cp:lastPrinted>2023-02-08T08:14:21Z</cp:lastPrinted>
  <dcterms:created xsi:type="dcterms:W3CDTF">2020-06-10T13:32:47Z</dcterms:created>
  <dcterms:modified xsi:type="dcterms:W3CDTF">2023-02-08T08:16:41Z</dcterms:modified>
</cp:coreProperties>
</file>